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Załącznik 2" sheetId="1" r:id="rId1"/>
  </sheets>
  <calcPr calcId="145621"/>
</workbook>
</file>

<file path=xl/calcChain.xml><?xml version="1.0" encoding="utf-8"?>
<calcChain xmlns="http://schemas.openxmlformats.org/spreadsheetml/2006/main">
  <c r="C6" i="1" l="1"/>
  <c r="F14" i="1"/>
  <c r="F15" i="1"/>
  <c r="D6" i="1"/>
  <c r="E6" i="1"/>
  <c r="D10" i="1"/>
  <c r="E10" i="1"/>
  <c r="C10" i="1"/>
  <c r="F18" i="1"/>
  <c r="F16" i="1" l="1"/>
  <c r="F10" i="1"/>
  <c r="D4" i="1"/>
  <c r="D12" i="1" s="1"/>
  <c r="E4" i="1"/>
  <c r="E12" i="1" s="1"/>
  <c r="C4" i="1"/>
  <c r="D7" i="1"/>
  <c r="C7" i="1"/>
  <c r="C12" i="1" l="1"/>
  <c r="F17" i="1"/>
  <c r="F19" i="1" s="1"/>
  <c r="F12" i="1"/>
  <c r="E7" i="1"/>
  <c r="F7" i="1" s="1"/>
  <c r="F20" i="1" l="1"/>
</calcChain>
</file>

<file path=xl/sharedStrings.xml><?xml version="1.0" encoding="utf-8"?>
<sst xmlns="http://schemas.openxmlformats.org/spreadsheetml/2006/main" count="26" uniqueCount="26">
  <si>
    <t>Razem sprzedaż [ 3x4 ]</t>
  </si>
  <si>
    <t>Wolumen roczny energii elektrycznej w MWh [ 1+2 ]</t>
  </si>
  <si>
    <t>Wolumen roczny energii elektrycznej w zokresie zimowym w MWh [ 1+2 ]</t>
  </si>
  <si>
    <t>Wolumen roczny energii elektrycznej w okresie letnim w MWh [ 1+2 ]</t>
  </si>
  <si>
    <t>Moc przyłączeniowa w kW</t>
  </si>
  <si>
    <t>Sprzedaż + Dystrybucja [ 5+16 ]</t>
  </si>
  <si>
    <t>Szczyt przed- południowy</t>
  </si>
  <si>
    <t>Szczyt po- południowy</t>
  </si>
  <si>
    <t>Pozostałe godziny doby</t>
  </si>
  <si>
    <t>L.p.</t>
  </si>
  <si>
    <t>Razem brutto w zł</t>
  </si>
  <si>
    <t>4a</t>
  </si>
  <si>
    <t>Cena netto sprzedaży energii elektrycznej w zł/MWh</t>
  </si>
  <si>
    <t>Cena brutto sprzedaży energii elektrycznej w zł/MWh</t>
  </si>
  <si>
    <t>Wartość brutto opłaty za składnik zmienny stawki sieciowej [(1*6)+(2*7)]</t>
  </si>
  <si>
    <t>Składnik zmienny stawki sieciowej netto - zima</t>
  </si>
  <si>
    <t>Składnik zmienny stawki sieciowej netto - lato</t>
  </si>
  <si>
    <t>Stawka opłaty jakościowej netto w zł/MWh</t>
  </si>
  <si>
    <t>Wartość brutto opłaty za stawkę opłaty jakościowej [ 3x9 ]</t>
  </si>
  <si>
    <t>Stawka opłaty przejściowej
netto w zł/kW/miesiąc</t>
  </si>
  <si>
    <t>Składnik stały opłaty sieciowej
netto w zł/kw/miesiąc</t>
  </si>
  <si>
    <t>Opłata OZE netto</t>
  </si>
  <si>
    <t>Abonament netto w zł/miesiąc</t>
  </si>
  <si>
    <t>* do wypełnienia tylko pola żółte</t>
  </si>
  <si>
    <t>Opłata kogeneracyjna w zł/MWh</t>
  </si>
  <si>
    <t>Razem dystrybucja [ 8+10+12+13+14+15+16]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</si>
</sst>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3" borderId="7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" fillId="3" borderId="11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4" fontId="1" fillId="3" borderId="11" xfId="0" applyNumberFormat="1" applyFont="1" applyFill="1" applyBorder="1" applyAlignment="1">
      <alignment vertical="center"/>
    </xf>
    <xf numFmtId="4" fontId="1" fillId="3" borderId="12" xfId="0" applyNumberFormat="1" applyFont="1" applyFill="1" applyBorder="1" applyAlignment="1">
      <alignment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 wrapText="1"/>
    </xf>
    <xf numFmtId="4" fontId="0" fillId="4" borderId="4" xfId="0" applyNumberFormat="1" applyFill="1" applyBorder="1" applyAlignment="1">
      <alignment horizontal="center" vertical="center" wrapText="1"/>
    </xf>
    <xf numFmtId="165" fontId="0" fillId="5" borderId="1" xfId="0" applyNumberForma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vertical="center" wrapText="1"/>
    </xf>
    <xf numFmtId="4" fontId="1" fillId="4" borderId="12" xfId="0" applyNumberFormat="1" applyFont="1" applyFill="1" applyBorder="1" applyAlignment="1">
      <alignment vertical="center"/>
    </xf>
    <xf numFmtId="4" fontId="0" fillId="0" borderId="14" xfId="0" applyNumberFormat="1" applyFill="1" applyBorder="1" applyAlignment="1">
      <alignment horizontal="center" vertical="center"/>
    </xf>
    <xf numFmtId="4" fontId="0" fillId="0" borderId="14" xfId="0" applyNumberFormat="1" applyFill="1" applyBorder="1" applyAlignment="1">
      <alignment vertical="center"/>
    </xf>
    <xf numFmtId="2" fontId="0" fillId="2" borderId="3" xfId="0" applyNumberFormat="1" applyFill="1" applyBorder="1" applyAlignment="1">
      <alignment vertical="center"/>
    </xf>
    <xf numFmtId="4" fontId="0" fillId="2" borderId="15" xfId="0" applyNumberFormat="1" applyFill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4" fontId="0" fillId="2" borderId="14" xfId="0" applyNumberFormat="1" applyFill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4" fontId="0" fillId="2" borderId="6" xfId="0" applyNumberFormat="1" applyFill="1" applyBorder="1" applyAlignment="1">
      <alignment vertical="center"/>
    </xf>
    <xf numFmtId="4" fontId="1" fillId="2" borderId="9" xfId="0" applyNumberFormat="1" applyFont="1" applyFill="1" applyBorder="1" applyAlignment="1">
      <alignment vertical="center"/>
    </xf>
    <xf numFmtId="0" fontId="0" fillId="3" borderId="24" xfId="0" applyFill="1" applyBorder="1" applyAlignment="1">
      <alignment vertical="center" wrapText="1"/>
    </xf>
    <xf numFmtId="4" fontId="0" fillId="0" borderId="25" xfId="0" applyNumberFormat="1" applyFill="1" applyBorder="1" applyAlignment="1">
      <alignment vertical="center"/>
    </xf>
    <xf numFmtId="2" fontId="0" fillId="6" borderId="1" xfId="0" applyNumberForma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2" fontId="0" fillId="3" borderId="24" xfId="0" applyNumberForma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2" fontId="0" fillId="2" borderId="13" xfId="0" applyNumberFormat="1" applyFill="1" applyBorder="1" applyAlignment="1">
      <alignment horizontal="center" vertical="center"/>
    </xf>
    <xf numFmtId="2" fontId="0" fillId="2" borderId="22" xfId="0" applyNumberFormat="1" applyFill="1" applyBorder="1" applyAlignment="1">
      <alignment horizontal="center" vertical="center"/>
    </xf>
    <xf numFmtId="2" fontId="0" fillId="2" borderId="23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Normal="100" workbookViewId="0">
      <selection activeCell="D33" sqref="D33"/>
    </sheetView>
  </sheetViews>
  <sheetFormatPr defaultRowHeight="15" x14ac:dyDescent="0.25"/>
  <cols>
    <col min="1" max="1" width="5.85546875" style="4" customWidth="1"/>
    <col min="2" max="2" width="39" style="2" customWidth="1"/>
    <col min="3" max="5" width="11.28515625" style="1" customWidth="1"/>
    <col min="6" max="6" width="11.28515625" style="3" customWidth="1"/>
  </cols>
  <sheetData>
    <row r="1" spans="1:6" ht="32.25" customHeight="1" x14ac:dyDescent="0.25">
      <c r="A1" s="15" t="s">
        <v>9</v>
      </c>
      <c r="B1" s="16"/>
      <c r="C1" s="17" t="s">
        <v>6</v>
      </c>
      <c r="D1" s="17" t="s">
        <v>7</v>
      </c>
      <c r="E1" s="17" t="s">
        <v>8</v>
      </c>
      <c r="F1" s="18" t="s">
        <v>10</v>
      </c>
    </row>
    <row r="2" spans="1:6" ht="32.25" customHeight="1" x14ac:dyDescent="0.25">
      <c r="A2" s="7">
        <v>1</v>
      </c>
      <c r="B2" s="8" t="s">
        <v>2</v>
      </c>
      <c r="C2" s="19">
        <v>176.15799999999999</v>
      </c>
      <c r="D2" s="19">
        <v>148.48500000000001</v>
      </c>
      <c r="E2" s="20">
        <v>420.31599999999997</v>
      </c>
      <c r="F2" s="25"/>
    </row>
    <row r="3" spans="1:6" ht="32.25" customHeight="1" x14ac:dyDescent="0.25">
      <c r="A3" s="7">
        <v>2</v>
      </c>
      <c r="B3" s="8" t="s">
        <v>3</v>
      </c>
      <c r="C3" s="19">
        <v>158.947</v>
      </c>
      <c r="D3" s="19">
        <v>79.983999999999995</v>
      </c>
      <c r="E3" s="20">
        <v>389.79599999999999</v>
      </c>
      <c r="F3" s="25"/>
    </row>
    <row r="4" spans="1:6" ht="32.25" customHeight="1" x14ac:dyDescent="0.25">
      <c r="A4" s="7">
        <v>3</v>
      </c>
      <c r="B4" s="8" t="s">
        <v>1</v>
      </c>
      <c r="C4" s="21">
        <f>SUM(C2:C3)</f>
        <v>335.10500000000002</v>
      </c>
      <c r="D4" s="21">
        <f t="shared" ref="D4:E4" si="0">SUM(D2:D3)</f>
        <v>228.46899999999999</v>
      </c>
      <c r="E4" s="21">
        <f t="shared" si="0"/>
        <v>810.11199999999997</v>
      </c>
      <c r="F4" s="26"/>
    </row>
    <row r="5" spans="1:6" ht="32.25" customHeight="1" x14ac:dyDescent="0.25">
      <c r="A5" s="37">
        <v>4</v>
      </c>
      <c r="B5" s="8" t="s">
        <v>12</v>
      </c>
      <c r="C5" s="36"/>
      <c r="D5" s="36"/>
      <c r="E5" s="36"/>
      <c r="F5" s="35"/>
    </row>
    <row r="6" spans="1:6" ht="32.25" customHeight="1" thickBot="1" x14ac:dyDescent="0.3">
      <c r="A6" s="38" t="s">
        <v>11</v>
      </c>
      <c r="B6" s="34" t="s">
        <v>13</v>
      </c>
      <c r="C6" s="39">
        <f>ROUND(C5*1.23,2)</f>
        <v>0</v>
      </c>
      <c r="D6" s="39">
        <f t="shared" ref="D6:E6" si="1">ROUND(D5*1.23,2)</f>
        <v>0</v>
      </c>
      <c r="E6" s="39">
        <f t="shared" si="1"/>
        <v>0</v>
      </c>
      <c r="F6" s="35"/>
    </row>
    <row r="7" spans="1:6" ht="32.25" customHeight="1" thickBot="1" x14ac:dyDescent="0.3">
      <c r="A7" s="10">
        <v>5</v>
      </c>
      <c r="B7" s="11" t="s">
        <v>0</v>
      </c>
      <c r="C7" s="13">
        <f>C4*C6</f>
        <v>0</v>
      </c>
      <c r="D7" s="13">
        <f t="shared" ref="D7:E7" si="2">D4*D6</f>
        <v>0</v>
      </c>
      <c r="E7" s="13">
        <f t="shared" si="2"/>
        <v>0</v>
      </c>
      <c r="F7" s="14">
        <f>SUM(C7:E7)</f>
        <v>0</v>
      </c>
    </row>
    <row r="8" spans="1:6" ht="32.25" customHeight="1" x14ac:dyDescent="0.25">
      <c r="A8" s="5">
        <v>6</v>
      </c>
      <c r="B8" s="6" t="s">
        <v>15</v>
      </c>
      <c r="C8" s="27">
        <v>52.36</v>
      </c>
      <c r="D8" s="27">
        <v>64.03</v>
      </c>
      <c r="E8" s="27">
        <v>23.81</v>
      </c>
      <c r="F8" s="28"/>
    </row>
    <row r="9" spans="1:6" ht="32.25" customHeight="1" x14ac:dyDescent="0.25">
      <c r="A9" s="7">
        <v>7</v>
      </c>
      <c r="B9" s="8" t="s">
        <v>16</v>
      </c>
      <c r="C9" s="29">
        <v>51.84</v>
      </c>
      <c r="D9" s="29">
        <v>63.96</v>
      </c>
      <c r="E9" s="29">
        <v>19.95</v>
      </c>
      <c r="F9" s="30"/>
    </row>
    <row r="10" spans="1:6" ht="32.25" customHeight="1" x14ac:dyDescent="0.25">
      <c r="A10" s="7">
        <v>8</v>
      </c>
      <c r="B10" s="8" t="s">
        <v>14</v>
      </c>
      <c r="C10" s="31">
        <f>ROUND((C2*ROUND(C8*1.23,2))+(C3*ROUND(C9*1.23,2)),2)</f>
        <v>21479.040000000001</v>
      </c>
      <c r="D10" s="31">
        <f t="shared" ref="D10:E10" si="3">ROUND((D2*ROUND(D8*1.23,2))+(D3*ROUND(D9*1.23,2)),2)</f>
        <v>17987.02</v>
      </c>
      <c r="E10" s="31">
        <f t="shared" si="3"/>
        <v>21876.65</v>
      </c>
      <c r="F10" s="32">
        <f>SUM(C10:E10)</f>
        <v>61342.71</v>
      </c>
    </row>
    <row r="11" spans="1:6" ht="32.25" customHeight="1" x14ac:dyDescent="0.25">
      <c r="A11" s="7">
        <v>9</v>
      </c>
      <c r="B11" s="8" t="s">
        <v>17</v>
      </c>
      <c r="C11" s="44">
        <v>13</v>
      </c>
      <c r="D11" s="45"/>
      <c r="E11" s="46"/>
      <c r="F11" s="30"/>
    </row>
    <row r="12" spans="1:6" ht="32.25" customHeight="1" x14ac:dyDescent="0.25">
      <c r="A12" s="7">
        <v>10</v>
      </c>
      <c r="B12" s="8" t="s">
        <v>18</v>
      </c>
      <c r="C12" s="31">
        <f>ROUND($C$11*1.23,2)*C4</f>
        <v>5358.3289500000001</v>
      </c>
      <c r="D12" s="31">
        <f t="shared" ref="D12:E12" si="4">ROUND($C$11*1.23,2)*D4</f>
        <v>3653.21931</v>
      </c>
      <c r="E12" s="31">
        <f t="shared" si="4"/>
        <v>12953.69088</v>
      </c>
      <c r="F12" s="32">
        <f>SUM(C12:E12)</f>
        <v>21965.239139999998</v>
      </c>
    </row>
    <row r="13" spans="1:6" ht="32.25" customHeight="1" x14ac:dyDescent="0.25">
      <c r="A13" s="7">
        <v>11</v>
      </c>
      <c r="B13" s="8" t="s">
        <v>4</v>
      </c>
      <c r="C13" s="47">
        <v>350</v>
      </c>
      <c r="D13" s="47"/>
      <c r="E13" s="47"/>
      <c r="F13" s="30"/>
    </row>
    <row r="14" spans="1:6" ht="32.25" customHeight="1" x14ac:dyDescent="0.25">
      <c r="A14" s="7">
        <v>12</v>
      </c>
      <c r="B14" s="8" t="s">
        <v>19</v>
      </c>
      <c r="C14" s="48">
        <v>0.19</v>
      </c>
      <c r="D14" s="48"/>
      <c r="E14" s="48"/>
      <c r="F14" s="32">
        <f>ROUND(C14*1.23,2)*C13*12</f>
        <v>966</v>
      </c>
    </row>
    <row r="15" spans="1:6" ht="32.25" customHeight="1" x14ac:dyDescent="0.25">
      <c r="A15" s="7">
        <v>13</v>
      </c>
      <c r="B15" s="8" t="s">
        <v>20</v>
      </c>
      <c r="C15" s="48">
        <v>14.45</v>
      </c>
      <c r="D15" s="48"/>
      <c r="E15" s="48"/>
      <c r="F15" s="32">
        <f>ROUND(C15*1.23,2)*C13*12</f>
        <v>74634</v>
      </c>
    </row>
    <row r="16" spans="1:6" ht="32.25" customHeight="1" x14ac:dyDescent="0.25">
      <c r="A16" s="7">
        <v>14</v>
      </c>
      <c r="B16" s="8" t="s">
        <v>21</v>
      </c>
      <c r="C16" s="48">
        <v>0</v>
      </c>
      <c r="D16" s="48"/>
      <c r="E16" s="48"/>
      <c r="F16" s="32">
        <f>C16</f>
        <v>0</v>
      </c>
    </row>
    <row r="17" spans="1:6" ht="32.25" customHeight="1" x14ac:dyDescent="0.25">
      <c r="A17" s="7">
        <v>15</v>
      </c>
      <c r="B17" s="8" t="s">
        <v>24</v>
      </c>
      <c r="C17" s="48">
        <v>1.58</v>
      </c>
      <c r="D17" s="48"/>
      <c r="E17" s="48"/>
      <c r="F17" s="32">
        <f>SUM(C4:E4)*C17</f>
        <v>2170.4238800000003</v>
      </c>
    </row>
    <row r="18" spans="1:6" ht="32.25" customHeight="1" x14ac:dyDescent="0.25">
      <c r="A18" s="7">
        <v>16</v>
      </c>
      <c r="B18" s="8" t="s">
        <v>22</v>
      </c>
      <c r="C18" s="48">
        <v>10</v>
      </c>
      <c r="D18" s="48"/>
      <c r="E18" s="48"/>
      <c r="F18" s="32">
        <f>ROUND(C18*1.23,2)*12</f>
        <v>147.60000000000002</v>
      </c>
    </row>
    <row r="19" spans="1:6" ht="32.25" customHeight="1" thickBot="1" x14ac:dyDescent="0.3">
      <c r="A19" s="9">
        <v>17</v>
      </c>
      <c r="B19" s="12" t="s">
        <v>25</v>
      </c>
      <c r="C19" s="49"/>
      <c r="D19" s="50"/>
      <c r="E19" s="51"/>
      <c r="F19" s="33">
        <f>SUM(F10:F18)</f>
        <v>161225.97301999998</v>
      </c>
    </row>
    <row r="20" spans="1:6" ht="32.25" customHeight="1" thickBot="1" x14ac:dyDescent="0.3">
      <c r="A20" s="22">
        <v>18</v>
      </c>
      <c r="B20" s="23" t="s">
        <v>5</v>
      </c>
      <c r="C20" s="41"/>
      <c r="D20" s="42"/>
      <c r="E20" s="43"/>
      <c r="F20" s="24">
        <f>F19+F7</f>
        <v>161225.97301999998</v>
      </c>
    </row>
    <row r="21" spans="1:6" ht="32.25" customHeight="1" x14ac:dyDescent="0.25">
      <c r="A21" s="40" t="s">
        <v>23</v>
      </c>
    </row>
  </sheetData>
  <mergeCells count="9">
    <mergeCell ref="C20:E20"/>
    <mergeCell ref="C11:E11"/>
    <mergeCell ref="C13:E13"/>
    <mergeCell ref="C14:E14"/>
    <mergeCell ref="C15:E15"/>
    <mergeCell ref="C16:E16"/>
    <mergeCell ref="C18:E18"/>
    <mergeCell ref="C19:E19"/>
    <mergeCell ref="C17:E17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cp:lastPrinted>2019-02-12T11:58:06Z</cp:lastPrinted>
  <dcterms:created xsi:type="dcterms:W3CDTF">2018-12-10T07:53:49Z</dcterms:created>
  <dcterms:modified xsi:type="dcterms:W3CDTF">2019-12-03T07:57:04Z</dcterms:modified>
</cp:coreProperties>
</file>